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503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'Blad1'!$B$2:$N$52</definedName>
  </definedNames>
  <calcPr fullCalcOnLoad="1"/>
</workbook>
</file>

<file path=xl/comments1.xml><?xml version="1.0" encoding="utf-8"?>
<comments xmlns="http://schemas.openxmlformats.org/spreadsheetml/2006/main">
  <authors>
    <author>Birgitta</author>
    <author>A A</author>
    <author>Ulrika Bjorn </author>
    <author>Per-Erik Lagerberg</author>
  </authors>
  <commentList>
    <comment ref="J7" authorId="0">
      <text>
        <r>
          <rPr>
            <b/>
            <sz val="8"/>
            <rFont val="Tahoma"/>
            <family val="2"/>
          </rPr>
          <t>Birgitta:</t>
        </r>
        <r>
          <rPr>
            <sz val="8"/>
            <rFont val="Tahoma"/>
            <family val="2"/>
          </rPr>
          <t xml:space="preserve">
Trafikverket 32`
Dammkölen m.fl 8`</t>
        </r>
      </text>
    </comment>
    <comment ref="J13" authorId="0">
      <text>
        <r>
          <rPr>
            <b/>
            <sz val="8"/>
            <rFont val="Tahoma"/>
            <family val="2"/>
          </rPr>
          <t>Birgitta:</t>
        </r>
        <r>
          <rPr>
            <sz val="8"/>
            <rFont val="Tahoma"/>
            <family val="2"/>
          </rPr>
          <t xml:space="preserve">
Dikning Asfalt    250
Underhåll 100
Slyröjning 100</t>
        </r>
      </text>
    </comment>
    <comment ref="J14" authorId="0">
      <text>
        <r>
          <rPr>
            <b/>
            <sz val="8"/>
            <rFont val="Tahoma"/>
            <family val="2"/>
          </rPr>
          <t>Birgitta:</t>
        </r>
        <r>
          <rPr>
            <sz val="8"/>
            <rFont val="Tahoma"/>
            <family val="2"/>
          </rPr>
          <t xml:space="preserve">
Enligt avtal ingen indexuppräkning 2015</t>
        </r>
      </text>
    </comment>
    <comment ref="J18" authorId="0">
      <text>
        <r>
          <rPr>
            <b/>
            <sz val="8"/>
            <rFont val="Tahoma"/>
            <family val="2"/>
          </rPr>
          <t>Birgitta:</t>
        </r>
        <r>
          <rPr>
            <sz val="8"/>
            <rFont val="Tahoma"/>
            <family val="2"/>
          </rPr>
          <t xml:space="preserve">
Enligt avtal ingen indexuppräkning 2015
</t>
        </r>
      </text>
    </comment>
    <comment ref="J19" authorId="0">
      <text>
        <r>
          <rPr>
            <b/>
            <sz val="8"/>
            <rFont val="Tahoma"/>
            <family val="2"/>
          </rPr>
          <t>Birgitta:</t>
        </r>
        <r>
          <rPr>
            <sz val="8"/>
            <rFont val="Tahoma"/>
            <family val="2"/>
          </rPr>
          <t xml:space="preserve">
30% av avtal 125000
38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Birgitta
</t>
        </r>
        <r>
          <rPr>
            <sz val="8"/>
            <rFont val="Tahoma"/>
            <family val="2"/>
          </rPr>
          <t>Akuta läckor
och förebyggande av
läckor</t>
        </r>
        <r>
          <rPr>
            <sz val="8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8"/>
            <rFont val="Tahoma"/>
            <family val="2"/>
          </rPr>
          <t>Birgitta:</t>
        </r>
        <r>
          <rPr>
            <sz val="8"/>
            <rFont val="Tahoma"/>
            <family val="2"/>
          </rPr>
          <t xml:space="preserve">
70% av avtal 125000
87
Multicom 5´
Alcontrol 7
Soda 15`
Malung 3
</t>
        </r>
      </text>
    </comment>
    <comment ref="J27" authorId="0">
      <text>
        <r>
          <rPr>
            <b/>
            <sz val="8"/>
            <rFont val="Tahoma"/>
            <family val="2"/>
          </rPr>
          <t>Birgitta:</t>
        </r>
        <r>
          <rPr>
            <sz val="8"/>
            <rFont val="Tahoma"/>
            <family val="2"/>
          </rPr>
          <t xml:space="preserve">
HB 3
Qpack 12
Porto 1
Bläck 1
Div. 7
</t>
        </r>
      </text>
    </comment>
    <comment ref="J28" authorId="0">
      <text>
        <r>
          <rPr>
            <b/>
            <sz val="8"/>
            <rFont val="Tahoma"/>
            <family val="2"/>
          </rPr>
          <t>Birgitta:</t>
        </r>
        <r>
          <rPr>
            <sz val="8"/>
            <rFont val="Tahoma"/>
            <family val="2"/>
          </rPr>
          <t xml:space="preserve">
</t>
        </r>
      </text>
    </comment>
    <comment ref="J29" authorId="0">
      <text>
        <r>
          <rPr>
            <b/>
            <sz val="8"/>
            <rFont val="Tahoma"/>
            <family val="2"/>
          </rPr>
          <t>Birgitta:</t>
        </r>
        <r>
          <rPr>
            <sz val="8"/>
            <rFont val="Tahoma"/>
            <family val="2"/>
          </rPr>
          <t xml:space="preserve">
Arvode + ersättn. 138`
Arb-givaravg. 10`</t>
        </r>
      </text>
    </comment>
    <comment ref="J32" authorId="0">
      <text>
        <r>
          <rPr>
            <b/>
            <sz val="8"/>
            <rFont val="Tahoma"/>
            <family val="2"/>
          </rPr>
          <t>Birgitta:</t>
        </r>
        <r>
          <rPr>
            <sz val="8"/>
            <rFont val="Tahoma"/>
            <family val="2"/>
          </rPr>
          <t xml:space="preserve">
LMV 5
Montania 4
Revisorer 8
REV 2
Div 3</t>
        </r>
      </text>
    </comment>
    <comment ref="L7" authorId="1">
      <text>
        <r>
          <rPr>
            <b/>
            <sz val="9"/>
            <rFont val="Calibri"/>
            <family val="2"/>
          </rPr>
          <t xml:space="preserve">Gert: 
Trafikverket 29'
Övriga 8'
</t>
        </r>
      </text>
    </comment>
    <comment ref="L22" authorId="0">
      <text>
        <r>
          <rPr>
            <b/>
            <sz val="8"/>
            <rFont val="Tahoma"/>
            <family val="2"/>
          </rPr>
          <t>Gert:</t>
        </r>
        <r>
          <rPr>
            <sz val="8"/>
            <rFont val="Tahoma"/>
            <family val="2"/>
          </rPr>
          <t xml:space="preserve">
70% av avtal 125000
87
Multicom 5´
Alcontrol 7
Soda 15`
Malung 3'</t>
        </r>
      </text>
    </comment>
    <comment ref="L29" authorId="0">
      <text>
        <r>
          <rPr>
            <b/>
            <sz val="8"/>
            <rFont val="Tahoma"/>
            <family val="2"/>
          </rPr>
          <t>Gert:</t>
        </r>
        <r>
          <rPr>
            <sz val="8"/>
            <rFont val="Tahoma"/>
            <family val="2"/>
          </rPr>
          <t xml:space="preserve">
Arvode + ersättn. 138`
Arb-givaravg. 10`</t>
        </r>
      </text>
    </comment>
    <comment ref="L32" authorId="0">
      <text>
        <r>
          <rPr>
            <b/>
            <sz val="8"/>
            <rFont val="Tahoma"/>
            <family val="2"/>
          </rPr>
          <t>Gert:</t>
        </r>
        <r>
          <rPr>
            <sz val="8"/>
            <rFont val="Tahoma"/>
            <family val="2"/>
          </rPr>
          <t xml:space="preserve">
LMV 5
Montania 4
Revisorer 8
REV 2
Div 3</t>
        </r>
      </text>
    </comment>
    <comment ref="L14" authorId="0">
      <text>
        <r>
          <rPr>
            <b/>
            <sz val="8"/>
            <rFont val="Tahoma"/>
            <family val="2"/>
          </rPr>
          <t>Gert:</t>
        </r>
        <r>
          <rPr>
            <sz val="8"/>
            <rFont val="Tahoma"/>
            <family val="2"/>
          </rPr>
          <t xml:space="preserve">
Enligt avtal ingen indexuppräkning 2015</t>
        </r>
      </text>
    </comment>
    <comment ref="L18" authorId="0">
      <text>
        <r>
          <rPr>
            <b/>
            <sz val="8"/>
            <rFont val="Tahoma"/>
            <family val="2"/>
          </rPr>
          <t>Gert:</t>
        </r>
        <r>
          <rPr>
            <sz val="8"/>
            <rFont val="Tahoma"/>
            <family val="2"/>
          </rPr>
          <t xml:space="preserve">
Enligt avtal ingen indexuppräkning 2015
</t>
        </r>
      </text>
    </comment>
    <comment ref="L19" authorId="0">
      <text>
        <r>
          <rPr>
            <b/>
            <sz val="8"/>
            <rFont val="Tahoma"/>
            <family val="2"/>
          </rPr>
          <t>Gert:</t>
        </r>
        <r>
          <rPr>
            <sz val="8"/>
            <rFont val="Tahoma"/>
            <family val="2"/>
          </rPr>
          <t xml:space="preserve">
30% av avtal 125000
38</t>
        </r>
      </text>
    </comment>
    <comment ref="N7" authorId="1">
      <text>
        <r>
          <rPr>
            <b/>
            <sz val="9"/>
            <rFont val="Calibri"/>
            <family val="2"/>
          </rPr>
          <t>Gert: 
Trafikverket 26'
Övriga 8'
PerErik kollar varför trafikverket betalat mindre. 26' istället för 29'</t>
        </r>
      </text>
    </comment>
    <comment ref="N14" authorId="0">
      <text>
        <r>
          <rPr>
            <b/>
            <sz val="8"/>
            <rFont val="Tahoma"/>
            <family val="2"/>
          </rPr>
          <t>Gert:</t>
        </r>
        <r>
          <rPr>
            <sz val="8"/>
            <rFont val="Tahoma"/>
            <family val="2"/>
          </rPr>
          <t xml:space="preserve">
Enligt avtal  indexuppräkning 2017 1%</t>
        </r>
      </text>
    </comment>
    <comment ref="N18" authorId="0">
      <text>
        <r>
          <rPr>
            <b/>
            <sz val="8"/>
            <rFont val="Tahoma"/>
            <family val="2"/>
          </rPr>
          <t>Gert:</t>
        </r>
        <r>
          <rPr>
            <sz val="8"/>
            <rFont val="Tahoma"/>
            <family val="2"/>
          </rPr>
          <t xml:space="preserve">
Enligt avtal  indexuppräkning 2017
1%
</t>
        </r>
      </text>
    </comment>
    <comment ref="N19" authorId="0">
      <text>
        <r>
          <rPr>
            <b/>
            <sz val="8"/>
            <rFont val="Tahoma"/>
            <family val="2"/>
          </rPr>
          <t>Gert:</t>
        </r>
        <r>
          <rPr>
            <sz val="8"/>
            <rFont val="Tahoma"/>
            <family val="2"/>
          </rPr>
          <t xml:space="preserve">
30% av avtal 125184. Höjs med index 1,2% --&gt; 126.686 kr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Gert:
</t>
        </r>
        <r>
          <rPr>
            <sz val="8"/>
            <rFont val="Tahoma"/>
            <family val="2"/>
          </rPr>
          <t>Akuta läckor
och förebyggande av
läckor</t>
        </r>
        <r>
          <rPr>
            <sz val="8"/>
            <rFont val="Tahoma"/>
            <family val="2"/>
          </rPr>
          <t xml:space="preserve">
</t>
        </r>
      </text>
    </comment>
    <comment ref="N22" authorId="0">
      <text>
        <r>
          <rPr>
            <b/>
            <sz val="8"/>
            <rFont val="Tahoma"/>
            <family val="2"/>
          </rPr>
          <t>Gert:</t>
        </r>
        <r>
          <rPr>
            <sz val="8"/>
            <rFont val="Tahoma"/>
            <family val="2"/>
          </rPr>
          <t xml:space="preserve">
87
Multicom 5´
Alcontrol 7
Soda 15`
Malung 3'
70% av avtal 125184. Höjs med index 1,2% --&gt; 126.686 kr</t>
        </r>
      </text>
    </comment>
    <comment ref="N27" authorId="0">
      <text>
        <r>
          <rPr>
            <b/>
            <sz val="8"/>
            <rFont val="Tahoma"/>
            <family val="2"/>
          </rPr>
          <t>Gert:</t>
        </r>
        <r>
          <rPr>
            <sz val="8"/>
            <rFont val="Tahoma"/>
            <family val="2"/>
          </rPr>
          <t xml:space="preserve">
HB 3
Qpack 16
Porto 1
Bläck 1
Div. 8
</t>
        </r>
      </text>
    </comment>
    <comment ref="N29" authorId="0">
      <text>
        <r>
          <rPr>
            <b/>
            <sz val="8"/>
            <rFont val="Tahoma"/>
            <family val="2"/>
          </rPr>
          <t>Gert:</t>
        </r>
        <r>
          <rPr>
            <sz val="8"/>
            <rFont val="Tahoma"/>
            <family val="2"/>
          </rPr>
          <t xml:space="preserve">
Arvode + ersättn. 138`
Arb-givaravg. 10`</t>
        </r>
      </text>
    </comment>
    <comment ref="N32" authorId="0">
      <text>
        <r>
          <rPr>
            <b/>
            <sz val="8"/>
            <rFont val="Tahoma"/>
            <family val="2"/>
          </rPr>
          <t>Gert:</t>
        </r>
        <r>
          <rPr>
            <sz val="8"/>
            <rFont val="Tahoma"/>
            <family val="2"/>
          </rPr>
          <t xml:space="preserve">
LMV 5
Montania 4
Revisorer 8
REV 2
Div 3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Gert:
</t>
        </r>
        <r>
          <rPr>
            <sz val="8"/>
            <rFont val="Tahoma"/>
            <family val="2"/>
          </rPr>
          <t>2 Pumpar måste bytas ut 60'
Reparation vattenläckor 250'
TOT 310'</t>
        </r>
      </text>
    </comment>
    <comment ref="L13" authorId="2">
      <text>
        <r>
          <rPr>
            <b/>
            <sz val="9"/>
            <rFont val="Tahoma"/>
            <family val="2"/>
          </rPr>
          <t>Gert:</t>
        </r>
        <r>
          <rPr>
            <sz val="9"/>
            <rFont val="Tahoma"/>
            <family val="2"/>
          </rPr>
          <t xml:space="preserve">
Dikning 100'
Underhåll asfalt 100'
Underhåll grus/gång-väg 40'
Grönområde 80'
Slyröjning 50'
Trädfällning 30'
TOT: 400'</t>
        </r>
      </text>
    </comment>
    <comment ref="L27" authorId="0">
      <text>
        <r>
          <rPr>
            <b/>
            <sz val="8"/>
            <rFont val="Tahoma"/>
            <family val="2"/>
          </rPr>
          <t>Gert:</t>
        </r>
        <r>
          <rPr>
            <sz val="8"/>
            <rFont val="Tahoma"/>
            <family val="2"/>
          </rPr>
          <t xml:space="preserve">
HB 3
Qpack 16
Porto 1
Bläck 1
Lagfart och Fastighetsbildning 5'
Div. 4'
TOT 30'
</t>
        </r>
      </text>
    </comment>
    <comment ref="L37" authorId="2">
      <text>
        <r>
          <rPr>
            <b/>
            <sz val="9"/>
            <rFont val="Tahoma"/>
            <family val="2"/>
          </rPr>
          <t>Ulrika Bjorn :</t>
        </r>
        <r>
          <rPr>
            <sz val="9"/>
            <rFont val="Tahoma"/>
            <family val="2"/>
          </rPr>
          <t xml:space="preserve">
Motsvarar avskrivningsbeloppet</t>
        </r>
      </text>
    </comment>
    <comment ref="M13" authorId="2">
      <text>
        <r>
          <rPr>
            <b/>
            <sz val="9"/>
            <rFont val="Tahoma"/>
            <family val="2"/>
          </rPr>
          <t>Ulrika Bjorn :</t>
        </r>
        <r>
          <rPr>
            <sz val="9"/>
            <rFont val="Tahoma"/>
            <family val="2"/>
          </rPr>
          <t xml:space="preserve">
Dikning 85'
Resten avser underhåll</t>
        </r>
      </text>
    </comment>
    <comment ref="N13" authorId="2">
      <text>
        <r>
          <rPr>
            <b/>
            <sz val="9"/>
            <rFont val="Tahoma"/>
            <family val="2"/>
          </rPr>
          <t>Ulrika Bjorn :</t>
        </r>
        <r>
          <rPr>
            <sz val="9"/>
            <rFont val="Tahoma"/>
            <family val="2"/>
          </rPr>
          <t xml:space="preserve">
P-plats 60'
Slyröjning utefter Gubbmyrvägen 25'
Dikning Hattvägen, Champinjonvägen, Taggsvampsvägen 75'
Asfalt 50'
Övrigt, underhåll grusvägar 40'</t>
        </r>
      </text>
    </comment>
    <comment ref="M22" authorId="2">
      <text>
        <r>
          <rPr>
            <b/>
            <sz val="9"/>
            <rFont val="Tahoma"/>
            <family val="2"/>
          </rPr>
          <t>Ulrika Bjorn :</t>
        </r>
        <r>
          <rPr>
            <sz val="9"/>
            <rFont val="Tahoma"/>
            <family val="2"/>
          </rPr>
          <t xml:space="preserve">
Ingen faktura från Alcontrol</t>
        </r>
      </text>
    </comment>
    <comment ref="M21" authorId="2">
      <text>
        <r>
          <rPr>
            <b/>
            <sz val="9"/>
            <rFont val="Tahoma"/>
            <family val="2"/>
          </rPr>
          <t>Ulrika Bjorn :</t>
        </r>
        <r>
          <rPr>
            <sz val="9"/>
            <rFont val="Tahoma"/>
            <family val="2"/>
          </rPr>
          <t xml:space="preserve">
Inga reparationer har behövt göras</t>
        </r>
      </text>
    </comment>
    <comment ref="P7" authorId="1">
      <text>
        <r>
          <rPr>
            <b/>
            <sz val="9"/>
            <rFont val="Calibri"/>
            <family val="2"/>
          </rPr>
          <t>Gert: 
Trafikverket 26'
Övriga 5'</t>
        </r>
      </text>
    </comment>
    <comment ref="P14" authorId="1">
      <text>
        <r>
          <rPr>
            <b/>
            <sz val="9"/>
            <rFont val="Calibri"/>
            <family val="2"/>
          </rPr>
          <t>Höjning av index</t>
        </r>
      </text>
    </comment>
    <comment ref="P18" authorId="1">
      <text>
        <r>
          <rPr>
            <b/>
            <sz val="9"/>
            <rFont val="Calibri"/>
            <family val="2"/>
          </rPr>
          <t>Höjning av index</t>
        </r>
      </text>
    </comment>
    <comment ref="P19" authorId="1">
      <text>
        <r>
          <rPr>
            <sz val="9"/>
            <rFont val="Calibri"/>
            <family val="2"/>
          </rPr>
          <t xml:space="preserve">30% av avtal 128940 kr
</t>
        </r>
      </text>
    </comment>
    <comment ref="P27" authorId="1">
      <text>
        <r>
          <rPr>
            <sz val="9"/>
            <rFont val="Calibri"/>
            <family val="2"/>
          </rPr>
          <t xml:space="preserve">SHB 3'
Qpack 16
Bläck  2'
Div 10'
Porto1'
</t>
        </r>
      </text>
    </comment>
    <comment ref="P22" authorId="1">
      <text>
        <r>
          <rPr>
            <sz val="9"/>
            <rFont val="Calibri"/>
            <family val="2"/>
          </rPr>
          <t xml:space="preserve">70% av avtal 128.940 kr
Alcontrol 7'
Malung 3'
Addsecure (Multicom) 5'
Soda 15'
</t>
        </r>
      </text>
    </comment>
    <comment ref="P13" authorId="2">
      <text>
        <r>
          <rPr>
            <b/>
            <sz val="9"/>
            <rFont val="Tahoma"/>
            <family val="2"/>
          </rPr>
          <t>Per-erik :</t>
        </r>
        <r>
          <rPr>
            <sz val="9"/>
            <rFont val="Tahoma"/>
            <family val="2"/>
          </rPr>
          <t xml:space="preserve">
Slyröjning utefter Gubbmyrvägen 25'
Dikning 50´ 
Underhåll elljusspår 25´
Rep asfalt G-myrv 50´
Förarbeten för asfaltering Ö.Fjällsv 100´
Investering av asfaltering, genom bidrag på Trafikverket läggs inte på resultatet utan på investering.
Asfaltering Ö.Fjällsv
Offert 1.740´
Driftbidrag -470´
Läggs som en investering</t>
        </r>
      </text>
    </comment>
    <comment ref="P21" authorId="3">
      <text>
        <r>
          <rPr>
            <b/>
            <sz val="9"/>
            <rFont val="Tahoma"/>
            <family val="2"/>
          </rPr>
          <t>Per-Erik Lagerberg:</t>
        </r>
        <r>
          <rPr>
            <sz val="9"/>
            <rFont val="Tahoma"/>
            <family val="2"/>
          </rPr>
          <t xml:space="preserve">
Finns idag ca 40 kranar att byta á ca 15´/st
Räknar med att Lasse klara att byta 10 av 40 kranar, vilket blir 300´
samt oförutsett för 150´</t>
        </r>
      </text>
    </comment>
  </commentList>
</comments>
</file>

<file path=xl/sharedStrings.xml><?xml version="1.0" encoding="utf-8"?>
<sst xmlns="http://schemas.openxmlformats.org/spreadsheetml/2006/main" count="58" uniqueCount="56">
  <si>
    <t>Utfall 2012</t>
  </si>
  <si>
    <t>Bu 2013</t>
  </si>
  <si>
    <t>Utfall 2013</t>
  </si>
  <si>
    <t>Bu 2014</t>
  </si>
  <si>
    <t>Utfall 2014</t>
  </si>
  <si>
    <t>Budget 2015</t>
  </si>
  <si>
    <t>Utfall 2015</t>
  </si>
  <si>
    <t>Budget 2016</t>
  </si>
  <si>
    <t>Utfall 2016</t>
  </si>
  <si>
    <t>Budget 2017</t>
  </si>
  <si>
    <t>Kto</t>
  </si>
  <si>
    <t>Intäkter</t>
  </si>
  <si>
    <t>Medlemsavg se spec</t>
  </si>
  <si>
    <t>Östfjällsvägen</t>
  </si>
  <si>
    <t>Övriga inb.</t>
  </si>
  <si>
    <t>Ränteintäkter/kap.ink</t>
  </si>
  <si>
    <t>Summa</t>
  </si>
  <si>
    <t>Kostnader</t>
  </si>
  <si>
    <t>Vägar</t>
  </si>
  <si>
    <t>Snöröjning</t>
  </si>
  <si>
    <t>Elström vägar</t>
  </si>
  <si>
    <t>Elström vattenverk</t>
  </si>
  <si>
    <t>Elspår, rep belysn</t>
  </si>
  <si>
    <t>Skidspår,prep,uh</t>
  </si>
  <si>
    <t>Skötselavtal vägar</t>
  </si>
  <si>
    <t>Summa vägar</t>
  </si>
  <si>
    <t>Vattenförsörj. Uh</t>
  </si>
  <si>
    <t>Vatten drift,skötselavt</t>
  </si>
  <si>
    <t>Summa vatten</t>
  </si>
  <si>
    <t>Övrigt</t>
  </si>
  <si>
    <t>Rörliga kostnader</t>
  </si>
  <si>
    <t>Administration</t>
  </si>
  <si>
    <t>Medlemsregistret</t>
  </si>
  <si>
    <t>Styrelsearv.+ ers.+arb.giv.</t>
  </si>
  <si>
    <t>Styrelsemöten</t>
  </si>
  <si>
    <t>Årsmöten</t>
  </si>
  <si>
    <t>Konsulter</t>
  </si>
  <si>
    <t>Avg.KIAB</t>
  </si>
  <si>
    <t>Förlust</t>
  </si>
  <si>
    <t>7913-17</t>
  </si>
  <si>
    <t>Avskrivningar</t>
  </si>
  <si>
    <t>Fondavsättning</t>
  </si>
  <si>
    <t>Fasta kostnader</t>
  </si>
  <si>
    <t>Totala kostnader</t>
  </si>
  <si>
    <t>RESULTAT</t>
  </si>
  <si>
    <t>Medlemsavgifter</t>
  </si>
  <si>
    <t>Antal fasta andelar</t>
  </si>
  <si>
    <t>Avgift per andel</t>
  </si>
  <si>
    <t>Summa kkr</t>
  </si>
  <si>
    <t>Antal rörl andelar</t>
  </si>
  <si>
    <t>Totalt kkr</t>
  </si>
  <si>
    <t>Förhöjd avgift större fastighet</t>
  </si>
  <si>
    <t>Gubbmyrens Samfällighetsförening utfall 2017 och budget 2018</t>
  </si>
  <si>
    <t>Utfall 2017</t>
  </si>
  <si>
    <t>Budget 2018</t>
  </si>
  <si>
    <t>Försäkringspremie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</si>
</sst>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[Red]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49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50" fillId="0" borderId="10" xfId="0" applyNumberFormat="1" applyFont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50" fillId="0" borderId="10" xfId="0" applyNumberFormat="1" applyFon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49" fillId="33" borderId="12" xfId="0" applyNumberFormat="1" applyFont="1" applyFill="1" applyBorder="1" applyAlignment="1">
      <alignment horizontal="center"/>
    </xf>
    <xf numFmtId="3" fontId="49" fillId="33" borderId="13" xfId="0" applyNumberFormat="1" applyFont="1" applyFill="1" applyBorder="1" applyAlignment="1">
      <alignment horizontal="center"/>
    </xf>
    <xf numFmtId="3" fontId="49" fillId="33" borderId="14" xfId="0" applyNumberFormat="1" applyFont="1" applyFill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3" fontId="47" fillId="33" borderId="12" xfId="0" applyNumberFormat="1" applyFont="1" applyFill="1" applyBorder="1" applyAlignment="1">
      <alignment horizontal="center"/>
    </xf>
    <xf numFmtId="3" fontId="47" fillId="33" borderId="13" xfId="0" applyNumberFormat="1" applyFont="1" applyFill="1" applyBorder="1" applyAlignment="1">
      <alignment horizontal="center"/>
    </xf>
    <xf numFmtId="3" fontId="47" fillId="33" borderId="14" xfId="0" applyNumberFormat="1" applyFont="1" applyFill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50" fillId="0" borderId="11" xfId="0" applyNumberFormat="1" applyFont="1" applyFill="1" applyBorder="1" applyAlignment="1">
      <alignment horizontal="center"/>
    </xf>
    <xf numFmtId="3" fontId="49" fillId="33" borderId="17" xfId="0" applyNumberFormat="1" applyFont="1" applyFill="1" applyBorder="1" applyAlignment="1">
      <alignment horizontal="center"/>
    </xf>
    <xf numFmtId="3" fontId="49" fillId="33" borderId="18" xfId="0" applyNumberFormat="1" applyFont="1" applyFill="1" applyBorder="1" applyAlignment="1">
      <alignment horizontal="center"/>
    </xf>
    <xf numFmtId="3" fontId="49" fillId="33" borderId="19" xfId="0" applyNumberFormat="1" applyFont="1" applyFill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4" fillId="33" borderId="12" xfId="0" applyNumberFormat="1" applyFont="1" applyFill="1" applyBorder="1" applyAlignment="1">
      <alignment horizontal="center"/>
    </xf>
    <xf numFmtId="3" fontId="4" fillId="33" borderId="13" xfId="0" applyNumberFormat="1" applyFont="1" applyFill="1" applyBorder="1" applyAlignment="1">
      <alignment horizontal="center"/>
    </xf>
    <xf numFmtId="3" fontId="4" fillId="33" borderId="14" xfId="0" applyNumberFormat="1" applyFont="1" applyFill="1" applyBorder="1" applyAlignment="1">
      <alignment horizontal="center"/>
    </xf>
    <xf numFmtId="3" fontId="4" fillId="33" borderId="17" xfId="0" applyNumberFormat="1" applyFont="1" applyFill="1" applyBorder="1" applyAlignment="1">
      <alignment horizontal="center"/>
    </xf>
    <xf numFmtId="3" fontId="4" fillId="33" borderId="18" xfId="0" applyNumberFormat="1" applyFont="1" applyFill="1" applyBorder="1" applyAlignment="1">
      <alignment horizontal="center"/>
    </xf>
    <xf numFmtId="3" fontId="4" fillId="33" borderId="19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3" fontId="50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3" fontId="50" fillId="0" borderId="15" xfId="0" applyNumberFormat="1" applyFont="1" applyBorder="1" applyAlignment="1">
      <alignment horizontal="center"/>
    </xf>
    <xf numFmtId="164" fontId="47" fillId="33" borderId="12" xfId="0" applyNumberFormat="1" applyFont="1" applyFill="1" applyBorder="1" applyAlignment="1">
      <alignment horizontal="center"/>
    </xf>
    <xf numFmtId="164" fontId="47" fillId="33" borderId="13" xfId="0" applyNumberFormat="1" applyFont="1" applyFill="1" applyBorder="1" applyAlignment="1">
      <alignment horizontal="center"/>
    </xf>
    <xf numFmtId="164" fontId="47" fillId="33" borderId="14" xfId="0" applyNumberFormat="1" applyFont="1" applyFill="1" applyBorder="1" applyAlignment="1">
      <alignment horizontal="center"/>
    </xf>
    <xf numFmtId="1" fontId="4" fillId="33" borderId="12" xfId="0" applyNumberFormat="1" applyFont="1" applyFill="1" applyBorder="1" applyAlignment="1">
      <alignment horizontal="center"/>
    </xf>
    <xf numFmtId="1" fontId="4" fillId="33" borderId="13" xfId="0" applyNumberFormat="1" applyFont="1" applyFill="1" applyBorder="1" applyAlignment="1">
      <alignment horizontal="center"/>
    </xf>
    <xf numFmtId="1" fontId="4" fillId="33" borderId="14" xfId="0" applyNumberFormat="1" applyFont="1" applyFill="1" applyBorder="1" applyAlignment="1">
      <alignment horizontal="center"/>
    </xf>
    <xf numFmtId="3" fontId="47" fillId="33" borderId="20" xfId="0" applyNumberFormat="1" applyFont="1" applyFill="1" applyBorder="1" applyAlignment="1">
      <alignment horizontal="center"/>
    </xf>
    <xf numFmtId="3" fontId="49" fillId="33" borderId="21" xfId="0" applyNumberFormat="1" applyFont="1" applyFill="1" applyBorder="1" applyAlignment="1">
      <alignment horizontal="center"/>
    </xf>
    <xf numFmtId="1" fontId="4" fillId="33" borderId="21" xfId="0" applyNumberFormat="1" applyFont="1" applyFill="1" applyBorder="1" applyAlignment="1">
      <alignment horizontal="center"/>
    </xf>
    <xf numFmtId="3" fontId="47" fillId="33" borderId="21" xfId="0" applyNumberFormat="1" applyFont="1" applyFill="1" applyBorder="1" applyAlignment="1">
      <alignment horizontal="center"/>
    </xf>
    <xf numFmtId="164" fontId="47" fillId="33" borderId="21" xfId="0" applyNumberFormat="1" applyFont="1" applyFill="1" applyBorder="1" applyAlignment="1">
      <alignment horizontal="center"/>
    </xf>
    <xf numFmtId="3" fontId="4" fillId="33" borderId="21" xfId="0" applyNumberFormat="1" applyFont="1" applyFill="1" applyBorder="1" applyAlignment="1">
      <alignment horizontal="center"/>
    </xf>
    <xf numFmtId="3" fontId="17" fillId="0" borderId="1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34" borderId="2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4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P20" sqref="P20"/>
    </sheetView>
  </sheetViews>
  <sheetFormatPr defaultColWidth="8.8515625" defaultRowHeight="15"/>
  <cols>
    <col min="1" max="1" width="5.00390625" style="1" customWidth="1"/>
    <col min="2" max="2" width="8.8515625" style="0" customWidth="1"/>
    <col min="3" max="3" width="21.421875" style="0" customWidth="1"/>
    <col min="4" max="4" width="8.8515625" style="0" customWidth="1"/>
    <col min="5" max="5" width="10.28125" style="0" hidden="1" customWidth="1"/>
    <col min="6" max="6" width="8.00390625" style="0" hidden="1" customWidth="1"/>
    <col min="7" max="7" width="10.28125" style="0" hidden="1" customWidth="1"/>
    <col min="8" max="8" width="8.00390625" style="0" hidden="1" customWidth="1"/>
    <col min="9" max="9" width="10.28125" style="0" hidden="1" customWidth="1"/>
    <col min="10" max="10" width="11.8515625" style="0" hidden="1" customWidth="1"/>
    <col min="11" max="11" width="10.28125" style="18" bestFit="1" customWidth="1"/>
    <col min="12" max="12" width="12.28125" style="13" bestFit="1" customWidth="1"/>
    <col min="13" max="13" width="10.28125" style="18" bestFit="1" customWidth="1"/>
    <col min="14" max="14" width="11.140625" style="13" bestFit="1" customWidth="1"/>
    <col min="15" max="15" width="9.7109375" style="18" bestFit="1" customWidth="1"/>
    <col min="16" max="16" width="11.140625" style="13" bestFit="1" customWidth="1"/>
  </cols>
  <sheetData>
    <row r="1" spans="11:16" s="1" customFormat="1" ht="15.75" thickBot="1">
      <c r="K1" s="18"/>
      <c r="L1" s="13"/>
      <c r="M1" s="18"/>
      <c r="N1" s="13"/>
      <c r="O1" s="18"/>
      <c r="P1" s="13"/>
    </row>
    <row r="2" spans="2:16" ht="16.5" thickBot="1">
      <c r="B2" s="76" t="s">
        <v>52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</row>
    <row r="3" spans="2:16" s="21" customFormat="1" ht="15.75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2:16" ht="15">
      <c r="B4" s="11"/>
      <c r="C4" s="4"/>
      <c r="D4" s="4"/>
      <c r="E4" s="6" t="s">
        <v>0</v>
      </c>
      <c r="F4" s="6" t="s">
        <v>1</v>
      </c>
      <c r="G4" s="6" t="s">
        <v>2</v>
      </c>
      <c r="H4" s="6" t="s">
        <v>3</v>
      </c>
      <c r="I4" s="6" t="s">
        <v>4</v>
      </c>
      <c r="J4" s="7" t="s">
        <v>5</v>
      </c>
      <c r="K4" s="16" t="s">
        <v>6</v>
      </c>
      <c r="L4" s="6" t="s">
        <v>7</v>
      </c>
      <c r="M4" s="16" t="s">
        <v>8</v>
      </c>
      <c r="N4" s="6" t="s">
        <v>9</v>
      </c>
      <c r="O4" s="16" t="s">
        <v>53</v>
      </c>
      <c r="P4" s="6" t="s">
        <v>54</v>
      </c>
    </row>
    <row r="5" spans="2:10" ht="15.75" thickBot="1">
      <c r="B5" s="12" t="s">
        <v>10</v>
      </c>
      <c r="C5" s="2" t="s">
        <v>11</v>
      </c>
      <c r="D5" s="4"/>
      <c r="E5" s="1"/>
      <c r="F5" s="1"/>
      <c r="G5" s="1"/>
      <c r="H5" s="1"/>
      <c r="I5" s="1"/>
      <c r="J5" s="1"/>
    </row>
    <row r="6" spans="2:16" ht="15.75" thickBot="1">
      <c r="B6" s="11">
        <v>3010</v>
      </c>
      <c r="C6" s="4" t="s">
        <v>12</v>
      </c>
      <c r="D6" s="4"/>
      <c r="E6" s="65">
        <f aca="true" t="shared" si="0" ref="E6:N6">SUM(E52)</f>
        <v>1534.3000000000002</v>
      </c>
      <c r="F6" s="66">
        <f t="shared" si="0"/>
        <v>1517.1999999999998</v>
      </c>
      <c r="G6" s="66">
        <f t="shared" si="0"/>
        <v>1517.1999999999998</v>
      </c>
      <c r="H6" s="66">
        <f t="shared" si="0"/>
        <v>1517.1999999999998</v>
      </c>
      <c r="I6" s="67">
        <f t="shared" si="0"/>
        <v>1517.1999999999998</v>
      </c>
      <c r="J6" s="65">
        <f t="shared" si="0"/>
        <v>1517.58</v>
      </c>
      <c r="K6" s="66">
        <f t="shared" si="0"/>
        <v>1517.58</v>
      </c>
      <c r="L6" s="66">
        <f t="shared" si="0"/>
        <v>1734.4499999999998</v>
      </c>
      <c r="M6" s="66">
        <f t="shared" si="0"/>
        <v>1725.48</v>
      </c>
      <c r="N6" s="66">
        <f t="shared" si="0"/>
        <v>1738.13</v>
      </c>
      <c r="O6" s="70">
        <v>1725</v>
      </c>
      <c r="P6" s="67">
        <f>SUM(P52)</f>
        <v>1745.0300000000002</v>
      </c>
    </row>
    <row r="7" spans="2:16" ht="15">
      <c r="B7" s="11">
        <v>3310</v>
      </c>
      <c r="C7" s="4" t="s">
        <v>13</v>
      </c>
      <c r="D7" s="4"/>
      <c r="E7" s="51">
        <v>38</v>
      </c>
      <c r="F7" s="52">
        <v>38</v>
      </c>
      <c r="G7" s="30">
        <v>39</v>
      </c>
      <c r="H7" s="30">
        <v>39</v>
      </c>
      <c r="I7" s="30">
        <v>40</v>
      </c>
      <c r="J7" s="30">
        <v>40</v>
      </c>
      <c r="K7" s="31">
        <v>37</v>
      </c>
      <c r="L7" s="31">
        <v>37</v>
      </c>
      <c r="M7" s="32">
        <v>34</v>
      </c>
      <c r="N7" s="31">
        <v>34</v>
      </c>
      <c r="O7" s="32">
        <v>31</v>
      </c>
      <c r="P7" s="31">
        <v>31</v>
      </c>
    </row>
    <row r="8" spans="2:16" ht="15">
      <c r="B8" s="11">
        <v>3110</v>
      </c>
      <c r="C8" s="4" t="s">
        <v>14</v>
      </c>
      <c r="D8" s="4"/>
      <c r="E8" s="8">
        <v>2</v>
      </c>
      <c r="F8" s="9">
        <v>2</v>
      </c>
      <c r="G8" s="14">
        <v>2</v>
      </c>
      <c r="H8" s="15">
        <v>2</v>
      </c>
      <c r="I8" s="15">
        <v>2</v>
      </c>
      <c r="J8" s="15">
        <v>2</v>
      </c>
      <c r="K8" s="15">
        <v>22</v>
      </c>
      <c r="L8" s="15">
        <v>2</v>
      </c>
      <c r="M8" s="20">
        <v>2</v>
      </c>
      <c r="N8" s="15">
        <v>2</v>
      </c>
      <c r="O8" s="20">
        <v>2</v>
      </c>
      <c r="P8" s="15">
        <v>2</v>
      </c>
    </row>
    <row r="9" spans="2:16" ht="15.75" thickBot="1">
      <c r="B9" s="11">
        <v>8310</v>
      </c>
      <c r="C9" s="4" t="s">
        <v>15</v>
      </c>
      <c r="D9" s="4"/>
      <c r="E9" s="53">
        <v>59</v>
      </c>
      <c r="F9" s="53">
        <v>45</v>
      </c>
      <c r="G9" s="44">
        <v>44</v>
      </c>
      <c r="H9" s="54">
        <v>30</v>
      </c>
      <c r="I9" s="25">
        <v>26</v>
      </c>
      <c r="J9" s="25">
        <v>15</v>
      </c>
      <c r="K9" s="25">
        <v>13</v>
      </c>
      <c r="L9" s="25">
        <v>9</v>
      </c>
      <c r="M9" s="26">
        <v>8</v>
      </c>
      <c r="N9" s="25">
        <v>8</v>
      </c>
      <c r="O9" s="26">
        <v>14</v>
      </c>
      <c r="P9" s="25">
        <v>14</v>
      </c>
    </row>
    <row r="10" spans="2:16" ht="15.75" thickBot="1">
      <c r="B10" s="11"/>
      <c r="C10" s="2" t="s">
        <v>16</v>
      </c>
      <c r="D10" s="4"/>
      <c r="E10" s="27">
        <f aca="true" t="shared" si="1" ref="E10:N10">SUM(E6:E9)</f>
        <v>1633.3000000000002</v>
      </c>
      <c r="F10" s="28">
        <f t="shared" si="1"/>
        <v>1602.1999999999998</v>
      </c>
      <c r="G10" s="28">
        <f t="shared" si="1"/>
        <v>1602.1999999999998</v>
      </c>
      <c r="H10" s="28">
        <f t="shared" si="1"/>
        <v>1588.1999999999998</v>
      </c>
      <c r="I10" s="29">
        <f t="shared" si="1"/>
        <v>1585.1999999999998</v>
      </c>
      <c r="J10" s="27">
        <f t="shared" si="1"/>
        <v>1574.58</v>
      </c>
      <c r="K10" s="28">
        <f t="shared" si="1"/>
        <v>1589.58</v>
      </c>
      <c r="L10" s="28">
        <f t="shared" si="1"/>
        <v>1782.4499999999998</v>
      </c>
      <c r="M10" s="28">
        <f t="shared" si="1"/>
        <v>1769.48</v>
      </c>
      <c r="N10" s="28">
        <f t="shared" si="1"/>
        <v>1782.13</v>
      </c>
      <c r="O10" s="69">
        <f>SUM(O6:O9)</f>
        <v>1772</v>
      </c>
      <c r="P10" s="29">
        <f>SUM(P6:P9)</f>
        <v>1792.0300000000002</v>
      </c>
    </row>
    <row r="11" spans="2:16" ht="15">
      <c r="B11" s="11"/>
      <c r="C11" s="4"/>
      <c r="D11" s="4"/>
      <c r="E11" s="1"/>
      <c r="F11" s="1"/>
      <c r="G11" s="17"/>
      <c r="H11" s="17"/>
      <c r="I11" s="17"/>
      <c r="J11" s="17"/>
      <c r="L11" s="18"/>
      <c r="M11" s="23"/>
      <c r="N11" s="18"/>
      <c r="O11" s="23"/>
      <c r="P11" s="18"/>
    </row>
    <row r="12" spans="2:16" ht="15">
      <c r="B12" s="11"/>
      <c r="C12" s="2" t="s">
        <v>17</v>
      </c>
      <c r="D12" s="4"/>
      <c r="E12" s="1"/>
      <c r="F12" s="1"/>
      <c r="G12" s="17"/>
      <c r="H12" s="17"/>
      <c r="I12" s="17"/>
      <c r="J12" s="17"/>
      <c r="L12" s="18"/>
      <c r="M12" s="23"/>
      <c r="N12" s="18"/>
      <c r="O12" s="23"/>
      <c r="P12" s="18"/>
    </row>
    <row r="13" spans="2:18" ht="15">
      <c r="B13" s="11">
        <v>4010</v>
      </c>
      <c r="C13" s="4" t="s">
        <v>18</v>
      </c>
      <c r="D13" s="4"/>
      <c r="E13" s="9">
        <v>287</v>
      </c>
      <c r="F13" s="9">
        <v>350</v>
      </c>
      <c r="G13" s="19">
        <v>266</v>
      </c>
      <c r="H13" s="14">
        <v>400</v>
      </c>
      <c r="I13" s="15">
        <v>311</v>
      </c>
      <c r="J13" s="15">
        <v>450</v>
      </c>
      <c r="K13" s="15">
        <f>315+25</f>
        <v>340</v>
      </c>
      <c r="L13" s="24">
        <v>400</v>
      </c>
      <c r="M13" s="20">
        <v>148</v>
      </c>
      <c r="N13" s="15">
        <v>250</v>
      </c>
      <c r="O13" s="20">
        <v>104</v>
      </c>
      <c r="P13" s="15">
        <v>250</v>
      </c>
      <c r="R13" s="75"/>
    </row>
    <row r="14" spans="2:16" ht="15">
      <c r="B14" s="11">
        <v>4110</v>
      </c>
      <c r="C14" s="4" t="s">
        <v>19</v>
      </c>
      <c r="D14" s="4"/>
      <c r="E14" s="8">
        <v>430</v>
      </c>
      <c r="F14" s="8">
        <v>440</v>
      </c>
      <c r="G14" s="14">
        <v>440</v>
      </c>
      <c r="H14" s="14">
        <v>440</v>
      </c>
      <c r="I14" s="14">
        <v>439</v>
      </c>
      <c r="J14" s="14">
        <v>440</v>
      </c>
      <c r="K14" s="15">
        <v>439</v>
      </c>
      <c r="L14" s="14">
        <v>440</v>
      </c>
      <c r="M14" s="20">
        <v>439</v>
      </c>
      <c r="N14" s="14">
        <v>444</v>
      </c>
      <c r="O14" s="20">
        <v>439</v>
      </c>
      <c r="P14" s="14">
        <v>461</v>
      </c>
    </row>
    <row r="15" spans="2:16" ht="15">
      <c r="B15" s="11">
        <v>4240</v>
      </c>
      <c r="C15" s="4" t="s">
        <v>20</v>
      </c>
      <c r="D15" s="4"/>
      <c r="E15" s="8">
        <v>63</v>
      </c>
      <c r="F15" s="9">
        <v>75</v>
      </c>
      <c r="G15" s="14">
        <v>59</v>
      </c>
      <c r="H15" s="14">
        <v>65</v>
      </c>
      <c r="I15" s="14">
        <v>53</v>
      </c>
      <c r="J15" s="14">
        <v>65</v>
      </c>
      <c r="K15" s="20">
        <v>48</v>
      </c>
      <c r="L15" s="14">
        <v>50</v>
      </c>
      <c r="M15" s="20">
        <v>48</v>
      </c>
      <c r="N15" s="14">
        <v>50</v>
      </c>
      <c r="O15" s="20">
        <v>57</v>
      </c>
      <c r="P15" s="14">
        <v>57</v>
      </c>
    </row>
    <row r="16" spans="2:16" ht="15">
      <c r="B16" s="11">
        <v>4250</v>
      </c>
      <c r="C16" s="4" t="s">
        <v>21</v>
      </c>
      <c r="D16" s="4"/>
      <c r="E16" s="8">
        <v>121</v>
      </c>
      <c r="F16" s="9">
        <v>125</v>
      </c>
      <c r="G16" s="14">
        <v>125</v>
      </c>
      <c r="H16" s="14">
        <v>125</v>
      </c>
      <c r="I16" s="14">
        <v>97</v>
      </c>
      <c r="J16" s="14">
        <v>110</v>
      </c>
      <c r="K16" s="20">
        <v>103</v>
      </c>
      <c r="L16" s="14">
        <v>110</v>
      </c>
      <c r="M16" s="20">
        <v>94</v>
      </c>
      <c r="N16" s="14">
        <v>110</v>
      </c>
      <c r="O16" s="20">
        <v>93</v>
      </c>
      <c r="P16" s="14">
        <v>100</v>
      </c>
    </row>
    <row r="17" spans="2:16" ht="15">
      <c r="B17" s="11">
        <v>4260</v>
      </c>
      <c r="C17" s="4" t="s">
        <v>22</v>
      </c>
      <c r="D17" s="4"/>
      <c r="E17" s="8">
        <v>25</v>
      </c>
      <c r="F17" s="9">
        <v>25</v>
      </c>
      <c r="G17" s="14">
        <v>20</v>
      </c>
      <c r="H17" s="14">
        <v>25</v>
      </c>
      <c r="I17" s="14">
        <v>19</v>
      </c>
      <c r="J17" s="14">
        <v>25</v>
      </c>
      <c r="K17" s="20">
        <f>18</f>
        <v>18</v>
      </c>
      <c r="L17" s="14">
        <v>25</v>
      </c>
      <c r="M17" s="20">
        <v>33</v>
      </c>
      <c r="N17" s="14">
        <v>25</v>
      </c>
      <c r="O17" s="20">
        <v>19</v>
      </c>
      <c r="P17" s="14">
        <v>25</v>
      </c>
    </row>
    <row r="18" spans="2:16" ht="15">
      <c r="B18" s="11">
        <v>4310</v>
      </c>
      <c r="C18" s="4" t="s">
        <v>23</v>
      </c>
      <c r="D18" s="4"/>
      <c r="E18" s="8">
        <v>187</v>
      </c>
      <c r="F18" s="8">
        <v>190</v>
      </c>
      <c r="G18" s="14">
        <v>190</v>
      </c>
      <c r="H18" s="14">
        <v>190</v>
      </c>
      <c r="I18" s="14">
        <v>190</v>
      </c>
      <c r="J18" s="14">
        <v>190</v>
      </c>
      <c r="K18" s="15">
        <v>190</v>
      </c>
      <c r="L18" s="14">
        <v>190</v>
      </c>
      <c r="M18" s="20">
        <v>190</v>
      </c>
      <c r="N18" s="14">
        <v>192</v>
      </c>
      <c r="O18" s="20">
        <v>190</v>
      </c>
      <c r="P18" s="14">
        <v>196</v>
      </c>
    </row>
    <row r="19" spans="2:16" ht="15.75" thickBot="1">
      <c r="B19" s="11">
        <v>5010</v>
      </c>
      <c r="C19" s="4" t="s">
        <v>24</v>
      </c>
      <c r="D19" s="4"/>
      <c r="E19" s="53">
        <v>31</v>
      </c>
      <c r="F19" s="53">
        <v>31</v>
      </c>
      <c r="G19" s="44">
        <v>37</v>
      </c>
      <c r="H19" s="25">
        <v>38</v>
      </c>
      <c r="I19" s="33">
        <v>38</v>
      </c>
      <c r="J19" s="33">
        <v>38</v>
      </c>
      <c r="K19" s="25">
        <v>38</v>
      </c>
      <c r="L19" s="33">
        <v>38</v>
      </c>
      <c r="M19" s="26">
        <v>38</v>
      </c>
      <c r="N19" s="33">
        <v>38</v>
      </c>
      <c r="O19" s="26">
        <v>38</v>
      </c>
      <c r="P19" s="33">
        <v>39</v>
      </c>
    </row>
    <row r="20" spans="2:16" ht="15.75" thickBot="1">
      <c r="B20" s="11"/>
      <c r="C20" s="2" t="s">
        <v>25</v>
      </c>
      <c r="D20" s="4"/>
      <c r="E20" s="35">
        <f aca="true" t="shared" si="2" ref="E20:N20">SUM(E13:E19)</f>
        <v>1144</v>
      </c>
      <c r="F20" s="36">
        <f t="shared" si="2"/>
        <v>1236</v>
      </c>
      <c r="G20" s="36">
        <f t="shared" si="2"/>
        <v>1137</v>
      </c>
      <c r="H20" s="36">
        <f t="shared" si="2"/>
        <v>1283</v>
      </c>
      <c r="I20" s="37">
        <f t="shared" si="2"/>
        <v>1147</v>
      </c>
      <c r="J20" s="35">
        <f t="shared" si="2"/>
        <v>1318</v>
      </c>
      <c r="K20" s="36">
        <f t="shared" si="2"/>
        <v>1176</v>
      </c>
      <c r="L20" s="36">
        <f t="shared" si="2"/>
        <v>1253</v>
      </c>
      <c r="M20" s="36">
        <f t="shared" si="2"/>
        <v>990</v>
      </c>
      <c r="N20" s="36">
        <f t="shared" si="2"/>
        <v>1109</v>
      </c>
      <c r="O20" s="71">
        <f>SUM(O13:O19)</f>
        <v>940</v>
      </c>
      <c r="P20" s="37">
        <f>SUM(P13:P19)</f>
        <v>1128</v>
      </c>
    </row>
    <row r="21" spans="2:16" ht="15">
      <c r="B21" s="11">
        <v>4210</v>
      </c>
      <c r="C21" s="4" t="s">
        <v>26</v>
      </c>
      <c r="D21" s="4"/>
      <c r="E21" s="51">
        <v>60</v>
      </c>
      <c r="F21" s="52">
        <v>250</v>
      </c>
      <c r="G21" s="34">
        <v>217</v>
      </c>
      <c r="H21" s="30">
        <v>250</v>
      </c>
      <c r="I21" s="31">
        <v>70</v>
      </c>
      <c r="J21" s="30">
        <v>200</v>
      </c>
      <c r="K21" s="32">
        <v>190</v>
      </c>
      <c r="L21" s="34">
        <v>310</v>
      </c>
      <c r="M21" s="32">
        <v>32</v>
      </c>
      <c r="N21" s="30">
        <v>250</v>
      </c>
      <c r="O21" s="32">
        <v>231</v>
      </c>
      <c r="P21" s="14">
        <v>300</v>
      </c>
    </row>
    <row r="22" spans="2:16" ht="15.75" thickBot="1">
      <c r="B22" s="11">
        <v>4215</v>
      </c>
      <c r="C22" s="4" t="s">
        <v>27</v>
      </c>
      <c r="D22" s="4"/>
      <c r="E22" s="55">
        <v>84</v>
      </c>
      <c r="F22" s="53">
        <v>85</v>
      </c>
      <c r="G22" s="33">
        <v>122</v>
      </c>
      <c r="H22" s="33">
        <v>113</v>
      </c>
      <c r="I22" s="25">
        <v>116</v>
      </c>
      <c r="J22" s="25">
        <v>120</v>
      </c>
      <c r="K22" s="25">
        <v>119</v>
      </c>
      <c r="L22" s="25">
        <v>120</v>
      </c>
      <c r="M22" s="26">
        <v>98</v>
      </c>
      <c r="N22" s="25">
        <v>120</v>
      </c>
      <c r="O22" s="26">
        <v>100</v>
      </c>
      <c r="P22" s="25">
        <v>120</v>
      </c>
    </row>
    <row r="23" spans="2:16" ht="15.75" thickBot="1">
      <c r="B23" s="11"/>
      <c r="C23" s="2" t="s">
        <v>28</v>
      </c>
      <c r="D23" s="4"/>
      <c r="E23" s="35">
        <f aca="true" t="shared" si="3" ref="E23:N23">SUM(E21:E22)</f>
        <v>144</v>
      </c>
      <c r="F23" s="36">
        <f t="shared" si="3"/>
        <v>335</v>
      </c>
      <c r="G23" s="36">
        <f t="shared" si="3"/>
        <v>339</v>
      </c>
      <c r="H23" s="36">
        <f t="shared" si="3"/>
        <v>363</v>
      </c>
      <c r="I23" s="37">
        <f t="shared" si="3"/>
        <v>186</v>
      </c>
      <c r="J23" s="35">
        <f t="shared" si="3"/>
        <v>320</v>
      </c>
      <c r="K23" s="36">
        <f t="shared" si="3"/>
        <v>309</v>
      </c>
      <c r="L23" s="36">
        <f t="shared" si="3"/>
        <v>430</v>
      </c>
      <c r="M23" s="36">
        <f t="shared" si="3"/>
        <v>130</v>
      </c>
      <c r="N23" s="36">
        <f t="shared" si="3"/>
        <v>370</v>
      </c>
      <c r="O23" s="71">
        <f>SUM(O21:O22)</f>
        <v>331</v>
      </c>
      <c r="P23" s="37">
        <f>SUM(P21:P22)</f>
        <v>420</v>
      </c>
    </row>
    <row r="24" spans="2:16" ht="15.75" thickBot="1">
      <c r="B24" s="11"/>
      <c r="C24" s="4" t="s">
        <v>29</v>
      </c>
      <c r="D24" s="4"/>
      <c r="E24" s="56"/>
      <c r="F24" s="57"/>
      <c r="G24" s="38"/>
      <c r="H24" s="38"/>
      <c r="I24" s="38"/>
      <c r="J24" s="38"/>
      <c r="K24" s="38"/>
      <c r="L24" s="38"/>
      <c r="M24" s="39"/>
      <c r="N24" s="38"/>
      <c r="O24" s="39"/>
      <c r="P24" s="38"/>
    </row>
    <row r="25" spans="2:16" ht="15.75" thickBot="1">
      <c r="B25" s="11"/>
      <c r="C25" s="2" t="s">
        <v>30</v>
      </c>
      <c r="D25" s="4"/>
      <c r="E25" s="35">
        <f aca="true" t="shared" si="4" ref="E25:N25">+E23+E20</f>
        <v>1288</v>
      </c>
      <c r="F25" s="36">
        <f t="shared" si="4"/>
        <v>1571</v>
      </c>
      <c r="G25" s="36">
        <f t="shared" si="4"/>
        <v>1476</v>
      </c>
      <c r="H25" s="36">
        <f t="shared" si="4"/>
        <v>1646</v>
      </c>
      <c r="I25" s="37">
        <f t="shared" si="4"/>
        <v>1333</v>
      </c>
      <c r="J25" s="35">
        <f t="shared" si="4"/>
        <v>1638</v>
      </c>
      <c r="K25" s="36">
        <f t="shared" si="4"/>
        <v>1485</v>
      </c>
      <c r="L25" s="36">
        <f t="shared" si="4"/>
        <v>1683</v>
      </c>
      <c r="M25" s="36">
        <f t="shared" si="4"/>
        <v>1120</v>
      </c>
      <c r="N25" s="36">
        <f t="shared" si="4"/>
        <v>1479</v>
      </c>
      <c r="O25" s="71">
        <f>+O23+O20</f>
        <v>1271</v>
      </c>
      <c r="P25" s="37">
        <f>+P23+P20</f>
        <v>1548</v>
      </c>
    </row>
    <row r="26" spans="2:16" ht="15">
      <c r="B26" s="11"/>
      <c r="C26" s="2"/>
      <c r="D26" s="4"/>
      <c r="E26" s="1"/>
      <c r="F26" s="1"/>
      <c r="G26" s="17"/>
      <c r="H26" s="17"/>
      <c r="I26" s="17"/>
      <c r="J26" s="17"/>
      <c r="L26" s="18"/>
      <c r="M26" s="23"/>
      <c r="N26" s="18"/>
      <c r="O26" s="23"/>
      <c r="P26" s="18"/>
    </row>
    <row r="27" spans="2:16" ht="15">
      <c r="B27" s="11">
        <v>6710</v>
      </c>
      <c r="C27" s="4" t="s">
        <v>31</v>
      </c>
      <c r="D27" s="4"/>
      <c r="E27" s="8">
        <v>19</v>
      </c>
      <c r="F27" s="9">
        <v>20</v>
      </c>
      <c r="G27" s="14">
        <v>20</v>
      </c>
      <c r="H27" s="14">
        <v>25</v>
      </c>
      <c r="I27" s="14">
        <v>17</v>
      </c>
      <c r="J27" s="14">
        <v>25</v>
      </c>
      <c r="K27" s="15">
        <v>28</v>
      </c>
      <c r="L27" s="14">
        <v>30</v>
      </c>
      <c r="M27" s="20">
        <v>22</v>
      </c>
      <c r="N27" s="14">
        <v>29</v>
      </c>
      <c r="O27" s="20">
        <v>22</v>
      </c>
      <c r="P27" s="14">
        <v>30</v>
      </c>
    </row>
    <row r="28" spans="2:16" ht="15">
      <c r="B28" s="11">
        <v>6760</v>
      </c>
      <c r="C28" s="4" t="s">
        <v>32</v>
      </c>
      <c r="D28" s="4"/>
      <c r="E28" s="8">
        <v>6</v>
      </c>
      <c r="F28" s="9">
        <v>6</v>
      </c>
      <c r="G28" s="14">
        <v>6</v>
      </c>
      <c r="H28" s="14">
        <v>6</v>
      </c>
      <c r="I28" s="14">
        <v>6</v>
      </c>
      <c r="J28" s="14">
        <v>6</v>
      </c>
      <c r="K28" s="15">
        <v>5</v>
      </c>
      <c r="L28" s="14">
        <v>6</v>
      </c>
      <c r="M28" s="20">
        <v>5</v>
      </c>
      <c r="N28" s="14">
        <v>6</v>
      </c>
      <c r="O28" s="20">
        <v>5</v>
      </c>
      <c r="P28" s="14">
        <v>6</v>
      </c>
    </row>
    <row r="29" spans="2:16" ht="15">
      <c r="B29" s="11">
        <v>7010</v>
      </c>
      <c r="C29" s="4" t="s">
        <v>33</v>
      </c>
      <c r="D29" s="4"/>
      <c r="E29" s="8">
        <v>132</v>
      </c>
      <c r="F29" s="9">
        <v>132</v>
      </c>
      <c r="G29" s="14">
        <v>132</v>
      </c>
      <c r="H29" s="14">
        <v>148</v>
      </c>
      <c r="I29" s="14">
        <v>148</v>
      </c>
      <c r="J29" s="14">
        <v>148</v>
      </c>
      <c r="K29" s="15">
        <v>149</v>
      </c>
      <c r="L29" s="14">
        <v>148</v>
      </c>
      <c r="M29" s="20">
        <v>150</v>
      </c>
      <c r="N29" s="14">
        <v>148</v>
      </c>
      <c r="O29" s="20">
        <v>164</v>
      </c>
      <c r="P29" s="14">
        <v>164</v>
      </c>
    </row>
    <row r="30" spans="2:16" ht="15">
      <c r="B30" s="11">
        <v>7690</v>
      </c>
      <c r="C30" s="4" t="s">
        <v>34</v>
      </c>
      <c r="D30" s="4"/>
      <c r="E30" s="8">
        <v>14</v>
      </c>
      <c r="F30" s="9">
        <v>40</v>
      </c>
      <c r="G30" s="14">
        <v>20</v>
      </c>
      <c r="H30" s="15">
        <v>40</v>
      </c>
      <c r="I30" s="15">
        <v>33</v>
      </c>
      <c r="J30" s="14">
        <v>40</v>
      </c>
      <c r="K30" s="20">
        <v>30</v>
      </c>
      <c r="L30" s="15">
        <v>40</v>
      </c>
      <c r="M30" s="20">
        <v>27</v>
      </c>
      <c r="N30" s="15">
        <v>40</v>
      </c>
      <c r="O30" s="20">
        <v>17</v>
      </c>
      <c r="P30" s="15">
        <v>20</v>
      </c>
    </row>
    <row r="31" spans="2:16" ht="15">
      <c r="B31" s="11">
        <v>7631</v>
      </c>
      <c r="C31" s="4" t="s">
        <v>35</v>
      </c>
      <c r="D31" s="4"/>
      <c r="E31" s="8">
        <v>8</v>
      </c>
      <c r="F31" s="9">
        <v>8</v>
      </c>
      <c r="G31" s="14">
        <v>4</v>
      </c>
      <c r="H31" s="14">
        <v>8</v>
      </c>
      <c r="I31" s="14">
        <v>8</v>
      </c>
      <c r="J31" s="14">
        <v>8</v>
      </c>
      <c r="K31" s="15">
        <v>7</v>
      </c>
      <c r="L31" s="15">
        <v>10</v>
      </c>
      <c r="M31" s="20">
        <v>11</v>
      </c>
      <c r="N31" s="15">
        <v>10</v>
      </c>
      <c r="O31" s="20">
        <v>10</v>
      </c>
      <c r="P31" s="15">
        <v>10</v>
      </c>
    </row>
    <row r="32" spans="2:16" ht="15">
      <c r="B32" s="11">
        <v>6550</v>
      </c>
      <c r="C32" s="4" t="s">
        <v>36</v>
      </c>
      <c r="D32" s="4"/>
      <c r="E32" s="8">
        <v>18</v>
      </c>
      <c r="F32" s="9">
        <v>20</v>
      </c>
      <c r="G32" s="14">
        <v>18</v>
      </c>
      <c r="H32" s="14">
        <v>22</v>
      </c>
      <c r="I32" s="14">
        <v>21</v>
      </c>
      <c r="J32" s="14">
        <v>22</v>
      </c>
      <c r="K32" s="15">
        <v>18</v>
      </c>
      <c r="L32" s="14">
        <v>22</v>
      </c>
      <c r="M32" s="20">
        <v>29</v>
      </c>
      <c r="N32" s="14">
        <v>22</v>
      </c>
      <c r="O32" s="20">
        <v>21</v>
      </c>
      <c r="P32" s="14">
        <v>22</v>
      </c>
    </row>
    <row r="33" spans="2:16" ht="15" hidden="1">
      <c r="B33" s="11">
        <v>7090</v>
      </c>
      <c r="C33" s="4" t="s">
        <v>37</v>
      </c>
      <c r="D33" s="4"/>
      <c r="E33" s="8">
        <v>0</v>
      </c>
      <c r="F33" s="9">
        <v>0</v>
      </c>
      <c r="G33" s="14">
        <v>0</v>
      </c>
      <c r="H33" s="15">
        <v>0</v>
      </c>
      <c r="I33" s="14">
        <v>1</v>
      </c>
      <c r="J33" s="14">
        <v>0</v>
      </c>
      <c r="K33" s="15">
        <v>0</v>
      </c>
      <c r="L33" s="15">
        <v>0</v>
      </c>
      <c r="M33" s="20">
        <v>0</v>
      </c>
      <c r="N33" s="15">
        <v>0</v>
      </c>
      <c r="O33" s="20">
        <v>0</v>
      </c>
      <c r="P33" s="15">
        <v>0</v>
      </c>
    </row>
    <row r="34" spans="2:16" ht="15" hidden="1">
      <c r="B34" s="11">
        <v>7351</v>
      </c>
      <c r="C34" s="4" t="s">
        <v>38</v>
      </c>
      <c r="D34" s="4"/>
      <c r="E34" s="10"/>
      <c r="F34" s="10"/>
      <c r="G34" s="15">
        <v>2</v>
      </c>
      <c r="H34" s="15"/>
      <c r="I34" s="15">
        <v>2</v>
      </c>
      <c r="J34" s="15"/>
      <c r="K34" s="15"/>
      <c r="L34" s="15"/>
      <c r="M34" s="20"/>
      <c r="N34" s="15"/>
      <c r="O34" s="20"/>
      <c r="P34" s="15"/>
    </row>
    <row r="35" spans="2:16" ht="15">
      <c r="B35" s="11">
        <v>6310</v>
      </c>
      <c r="C35" s="4" t="s">
        <v>55</v>
      </c>
      <c r="D35" s="4"/>
      <c r="E35" s="8">
        <v>13</v>
      </c>
      <c r="F35" s="9">
        <v>16</v>
      </c>
      <c r="G35" s="14">
        <v>16</v>
      </c>
      <c r="H35" s="14">
        <v>20</v>
      </c>
      <c r="I35" s="14">
        <v>20</v>
      </c>
      <c r="J35" s="14">
        <v>21</v>
      </c>
      <c r="K35" s="15">
        <v>21</v>
      </c>
      <c r="L35" s="15">
        <v>21</v>
      </c>
      <c r="M35" s="20">
        <v>23</v>
      </c>
      <c r="N35" s="15">
        <v>21</v>
      </c>
      <c r="O35" s="20">
        <v>23</v>
      </c>
      <c r="P35" s="15">
        <v>27</v>
      </c>
    </row>
    <row r="36" spans="2:16" ht="15">
      <c r="B36" s="11" t="s">
        <v>39</v>
      </c>
      <c r="C36" s="4" t="s">
        <v>40</v>
      </c>
      <c r="D36" s="4"/>
      <c r="E36" s="8">
        <v>0</v>
      </c>
      <c r="F36" s="9">
        <v>0</v>
      </c>
      <c r="G36" s="14">
        <v>0</v>
      </c>
      <c r="H36" s="14">
        <v>0</v>
      </c>
      <c r="I36" s="14">
        <v>57</v>
      </c>
      <c r="J36" s="14">
        <v>130</v>
      </c>
      <c r="K36" s="15">
        <v>133</v>
      </c>
      <c r="L36" s="15">
        <v>129</v>
      </c>
      <c r="M36" s="20">
        <v>132</v>
      </c>
      <c r="N36" s="15">
        <v>129</v>
      </c>
      <c r="O36" s="20">
        <v>134</v>
      </c>
      <c r="P36" s="15">
        <v>134</v>
      </c>
    </row>
    <row r="37" spans="2:16" ht="15.75" thickBot="1">
      <c r="B37" s="11">
        <v>8861</v>
      </c>
      <c r="C37" s="4" t="s">
        <v>41</v>
      </c>
      <c r="D37" s="4"/>
      <c r="E37" s="58">
        <v>70</v>
      </c>
      <c r="F37" s="53">
        <v>-180</v>
      </c>
      <c r="G37" s="59">
        <v>0</v>
      </c>
      <c r="H37" s="25">
        <v>-180</v>
      </c>
      <c r="I37" s="25">
        <v>70</v>
      </c>
      <c r="J37" s="25">
        <v>-300</v>
      </c>
      <c r="K37" s="26">
        <v>-133</v>
      </c>
      <c r="L37" s="40">
        <v>-129</v>
      </c>
      <c r="M37" s="26">
        <v>70</v>
      </c>
      <c r="N37" s="26">
        <v>-70</v>
      </c>
      <c r="O37" s="26">
        <v>70</v>
      </c>
      <c r="P37" s="26">
        <v>-70</v>
      </c>
    </row>
    <row r="38" spans="2:16" ht="15.75" thickBot="1">
      <c r="B38" s="11"/>
      <c r="C38" s="2" t="s">
        <v>42</v>
      </c>
      <c r="D38" s="4"/>
      <c r="E38" s="41">
        <f aca="true" t="shared" si="5" ref="E38:N38">SUM(E27:E37)</f>
        <v>280</v>
      </c>
      <c r="F38" s="42">
        <f t="shared" si="5"/>
        <v>62</v>
      </c>
      <c r="G38" s="42">
        <f t="shared" si="5"/>
        <v>218</v>
      </c>
      <c r="H38" s="42">
        <f t="shared" si="5"/>
        <v>89</v>
      </c>
      <c r="I38" s="43">
        <f t="shared" si="5"/>
        <v>383</v>
      </c>
      <c r="J38" s="27">
        <f t="shared" si="5"/>
        <v>100</v>
      </c>
      <c r="K38" s="28">
        <f t="shared" si="5"/>
        <v>258</v>
      </c>
      <c r="L38" s="28">
        <f t="shared" si="5"/>
        <v>277</v>
      </c>
      <c r="M38" s="28">
        <f t="shared" si="5"/>
        <v>469</v>
      </c>
      <c r="N38" s="28">
        <f t="shared" si="5"/>
        <v>335</v>
      </c>
      <c r="O38" s="69">
        <f>SUM(O27:O37)</f>
        <v>466</v>
      </c>
      <c r="P38" s="29">
        <f>SUM(P27:P37)</f>
        <v>343</v>
      </c>
    </row>
    <row r="39" spans="2:16" ht="15.75" thickBot="1">
      <c r="B39" s="11"/>
      <c r="C39" s="3" t="s">
        <v>43</v>
      </c>
      <c r="D39" s="4"/>
      <c r="E39" s="35">
        <f aca="true" t="shared" si="6" ref="E39:N39">SUM(E25+E38)</f>
        <v>1568</v>
      </c>
      <c r="F39" s="36">
        <f t="shared" si="6"/>
        <v>1633</v>
      </c>
      <c r="G39" s="36">
        <f t="shared" si="6"/>
        <v>1694</v>
      </c>
      <c r="H39" s="36">
        <f t="shared" si="6"/>
        <v>1735</v>
      </c>
      <c r="I39" s="37">
        <f t="shared" si="6"/>
        <v>1716</v>
      </c>
      <c r="J39" s="35">
        <f t="shared" si="6"/>
        <v>1738</v>
      </c>
      <c r="K39" s="36">
        <f t="shared" si="6"/>
        <v>1743</v>
      </c>
      <c r="L39" s="36">
        <f t="shared" si="6"/>
        <v>1960</v>
      </c>
      <c r="M39" s="36">
        <f t="shared" si="6"/>
        <v>1589</v>
      </c>
      <c r="N39" s="36">
        <f t="shared" si="6"/>
        <v>1814</v>
      </c>
      <c r="O39" s="71">
        <f>SUM(O25+O38)</f>
        <v>1737</v>
      </c>
      <c r="P39" s="37">
        <f>SUM(P25+P38)</f>
        <v>1891</v>
      </c>
    </row>
    <row r="40" spans="2:16" ht="15.75" thickBot="1">
      <c r="B40" s="11"/>
      <c r="C40" s="3" t="s">
        <v>44</v>
      </c>
      <c r="D40" s="4"/>
      <c r="E40" s="62">
        <f aca="true" t="shared" si="7" ref="E40:N40">SUM(E10-E25-E38)</f>
        <v>65.30000000000018</v>
      </c>
      <c r="F40" s="63">
        <f t="shared" si="7"/>
        <v>-30.800000000000182</v>
      </c>
      <c r="G40" s="63">
        <f t="shared" si="7"/>
        <v>-91.80000000000018</v>
      </c>
      <c r="H40" s="63">
        <f t="shared" si="7"/>
        <v>-146.80000000000018</v>
      </c>
      <c r="I40" s="63">
        <f t="shared" si="7"/>
        <v>-130.80000000000018</v>
      </c>
      <c r="J40" s="62">
        <f t="shared" si="7"/>
        <v>-163.42000000000007</v>
      </c>
      <c r="K40" s="63">
        <f t="shared" si="7"/>
        <v>-153.42000000000007</v>
      </c>
      <c r="L40" s="63">
        <f t="shared" si="7"/>
        <v>-177.55000000000018</v>
      </c>
      <c r="M40" s="63">
        <f t="shared" si="7"/>
        <v>180.48000000000002</v>
      </c>
      <c r="N40" s="63">
        <f t="shared" si="7"/>
        <v>-31.86999999999989</v>
      </c>
      <c r="O40" s="72">
        <f>SUM(O10-O25-O38)</f>
        <v>35</v>
      </c>
      <c r="P40" s="64">
        <f>SUM(P10-P25-P38)</f>
        <v>-98.9699999999998</v>
      </c>
    </row>
    <row r="41" spans="2:16" ht="15">
      <c r="B41" s="11"/>
      <c r="C41" s="4"/>
      <c r="D41" s="4"/>
      <c r="E41" s="1"/>
      <c r="F41" s="1"/>
      <c r="G41" s="17"/>
      <c r="H41" s="17"/>
      <c r="I41" s="17"/>
      <c r="J41" s="17"/>
      <c r="L41" s="18"/>
      <c r="N41" s="18"/>
      <c r="P41" s="18"/>
    </row>
    <row r="42" spans="2:16" ht="15">
      <c r="B42" s="12" t="s">
        <v>45</v>
      </c>
      <c r="C42" s="4"/>
      <c r="D42" s="4"/>
      <c r="E42" s="1"/>
      <c r="F42" s="1"/>
      <c r="G42" s="17"/>
      <c r="H42" s="17"/>
      <c r="I42" s="17"/>
      <c r="J42" s="17"/>
      <c r="L42" s="18"/>
      <c r="N42" s="18"/>
      <c r="P42" s="18"/>
    </row>
    <row r="43" spans="2:16" ht="15">
      <c r="B43" s="11" t="s">
        <v>46</v>
      </c>
      <c r="C43" s="4"/>
      <c r="D43" s="4"/>
      <c r="E43" s="8">
        <v>368</v>
      </c>
      <c r="F43" s="9">
        <v>368</v>
      </c>
      <c r="G43" s="14">
        <v>368</v>
      </c>
      <c r="H43" s="14">
        <v>368</v>
      </c>
      <c r="I43" s="14">
        <v>368</v>
      </c>
      <c r="J43" s="14">
        <v>368</v>
      </c>
      <c r="K43" s="15">
        <v>368</v>
      </c>
      <c r="L43" s="15">
        <v>368</v>
      </c>
      <c r="M43" s="15">
        <v>368</v>
      </c>
      <c r="N43" s="15">
        <v>368</v>
      </c>
      <c r="O43" s="15">
        <v>368</v>
      </c>
      <c r="P43" s="15">
        <v>368</v>
      </c>
    </row>
    <row r="44" spans="2:16" ht="15.75" thickBot="1">
      <c r="B44" s="11" t="s">
        <v>47</v>
      </c>
      <c r="C44" s="4"/>
      <c r="D44" s="4"/>
      <c r="E44" s="60">
        <v>1050</v>
      </c>
      <c r="F44" s="53">
        <v>1050</v>
      </c>
      <c r="G44" s="44">
        <v>1050</v>
      </c>
      <c r="H44" s="44">
        <v>1050</v>
      </c>
      <c r="I44" s="44">
        <v>1050</v>
      </c>
      <c r="J44" s="44">
        <v>1050</v>
      </c>
      <c r="K44" s="25">
        <v>1050</v>
      </c>
      <c r="L44" s="25">
        <v>1050</v>
      </c>
      <c r="M44" s="25">
        <v>1050</v>
      </c>
      <c r="N44" s="25">
        <v>1050</v>
      </c>
      <c r="O44" s="25">
        <v>1050</v>
      </c>
      <c r="P44" s="25">
        <v>1050</v>
      </c>
    </row>
    <row r="45" spans="2:16" ht="15.75" thickBot="1">
      <c r="B45" s="12" t="s">
        <v>48</v>
      </c>
      <c r="C45" s="4"/>
      <c r="D45" s="4"/>
      <c r="E45" s="45">
        <f aca="true" t="shared" si="8" ref="E45:N45">+E44*E43/1000</f>
        <v>386.4</v>
      </c>
      <c r="F45" s="46">
        <f t="shared" si="8"/>
        <v>386.4</v>
      </c>
      <c r="G45" s="46">
        <f t="shared" si="8"/>
        <v>386.4</v>
      </c>
      <c r="H45" s="46">
        <f t="shared" si="8"/>
        <v>386.4</v>
      </c>
      <c r="I45" s="47">
        <f t="shared" si="8"/>
        <v>386.4</v>
      </c>
      <c r="J45" s="45">
        <f t="shared" si="8"/>
        <v>386.4</v>
      </c>
      <c r="K45" s="46">
        <f t="shared" si="8"/>
        <v>386.4</v>
      </c>
      <c r="L45" s="46">
        <f t="shared" si="8"/>
        <v>386.4</v>
      </c>
      <c r="M45" s="46">
        <f t="shared" si="8"/>
        <v>386.4</v>
      </c>
      <c r="N45" s="46">
        <f t="shared" si="8"/>
        <v>386.4</v>
      </c>
      <c r="O45" s="73">
        <f>+O44*O43/1000</f>
        <v>386.4</v>
      </c>
      <c r="P45" s="47">
        <f>+P44*P43/1000</f>
        <v>386.4</v>
      </c>
    </row>
    <row r="46" spans="2:16" ht="15">
      <c r="B46" s="11" t="s">
        <v>49</v>
      </c>
      <c r="C46" s="4"/>
      <c r="D46" s="4"/>
      <c r="E46" s="51">
        <v>6010</v>
      </c>
      <c r="F46" s="52">
        <v>5920</v>
      </c>
      <c r="G46" s="30">
        <v>5920</v>
      </c>
      <c r="H46" s="61">
        <v>5920</v>
      </c>
      <c r="I46" s="30">
        <v>5920</v>
      </c>
      <c r="J46" s="30">
        <v>5922</v>
      </c>
      <c r="K46" s="31">
        <v>5922</v>
      </c>
      <c r="L46" s="32">
        <v>5835</v>
      </c>
      <c r="M46" s="31">
        <v>5796</v>
      </c>
      <c r="N46" s="31">
        <v>5851</v>
      </c>
      <c r="O46" s="31">
        <v>5796</v>
      </c>
      <c r="P46" s="74">
        <v>5881</v>
      </c>
    </row>
    <row r="47" spans="2:16" ht="15.75" thickBot="1">
      <c r="B47" s="11" t="s">
        <v>47</v>
      </c>
      <c r="C47" s="4"/>
      <c r="D47" s="4"/>
      <c r="E47" s="60">
        <v>190</v>
      </c>
      <c r="F47" s="53">
        <v>190</v>
      </c>
      <c r="G47" s="44">
        <v>190</v>
      </c>
      <c r="H47" s="44">
        <v>190</v>
      </c>
      <c r="I47" s="44">
        <v>190</v>
      </c>
      <c r="J47" s="44">
        <v>190</v>
      </c>
      <c r="K47" s="25">
        <v>190</v>
      </c>
      <c r="L47" s="25">
        <v>230</v>
      </c>
      <c r="M47" s="25">
        <v>230</v>
      </c>
      <c r="N47" s="25">
        <v>230</v>
      </c>
      <c r="O47" s="25">
        <v>230</v>
      </c>
      <c r="P47" s="25">
        <v>230</v>
      </c>
    </row>
    <row r="48" spans="2:16" ht="15.75" thickBot="1">
      <c r="B48" s="12" t="s">
        <v>48</v>
      </c>
      <c r="C48" s="4"/>
      <c r="D48" s="4"/>
      <c r="E48" s="48">
        <f aca="true" t="shared" si="9" ref="E48:N48">+E47*E46/1000</f>
        <v>1141.9</v>
      </c>
      <c r="F48" s="49">
        <f t="shared" si="9"/>
        <v>1124.8</v>
      </c>
      <c r="G48" s="49">
        <f t="shared" si="9"/>
        <v>1124.8</v>
      </c>
      <c r="H48" s="49">
        <f t="shared" si="9"/>
        <v>1124.8</v>
      </c>
      <c r="I48" s="50">
        <f t="shared" si="9"/>
        <v>1124.8</v>
      </c>
      <c r="J48" s="45">
        <f t="shared" si="9"/>
        <v>1125.18</v>
      </c>
      <c r="K48" s="46">
        <f t="shared" si="9"/>
        <v>1125.18</v>
      </c>
      <c r="L48" s="46">
        <f t="shared" si="9"/>
        <v>1342.05</v>
      </c>
      <c r="M48" s="46">
        <f t="shared" si="9"/>
        <v>1333.08</v>
      </c>
      <c r="N48" s="46">
        <f t="shared" si="9"/>
        <v>1345.73</v>
      </c>
      <c r="O48" s="73">
        <f>+O47*O46/1000</f>
        <v>1333.08</v>
      </c>
      <c r="P48" s="47">
        <f>+P47*P46/1000</f>
        <v>1352.63</v>
      </c>
    </row>
    <row r="49" spans="2:16" ht="15.75" thickBot="1">
      <c r="B49" s="12" t="s">
        <v>50</v>
      </c>
      <c r="C49" s="4"/>
      <c r="D49" s="4"/>
      <c r="E49" s="45">
        <f aca="true" t="shared" si="10" ref="E49:N49">+E48+E45</f>
        <v>1528.3000000000002</v>
      </c>
      <c r="F49" s="46">
        <f t="shared" si="10"/>
        <v>1511.1999999999998</v>
      </c>
      <c r="G49" s="46">
        <f t="shared" si="10"/>
        <v>1511.1999999999998</v>
      </c>
      <c r="H49" s="46">
        <f t="shared" si="10"/>
        <v>1511.1999999999998</v>
      </c>
      <c r="I49" s="47">
        <f t="shared" si="10"/>
        <v>1511.1999999999998</v>
      </c>
      <c r="J49" s="45">
        <f t="shared" si="10"/>
        <v>1511.58</v>
      </c>
      <c r="K49" s="46">
        <f t="shared" si="10"/>
        <v>1511.58</v>
      </c>
      <c r="L49" s="46">
        <f t="shared" si="10"/>
        <v>1728.4499999999998</v>
      </c>
      <c r="M49" s="46">
        <f t="shared" si="10"/>
        <v>1719.48</v>
      </c>
      <c r="N49" s="46">
        <f t="shared" si="10"/>
        <v>1732.13</v>
      </c>
      <c r="O49" s="73">
        <f>+O48+O45</f>
        <v>1719.48</v>
      </c>
      <c r="P49" s="47">
        <f>+P48+P45</f>
        <v>1739.0300000000002</v>
      </c>
    </row>
    <row r="50" spans="2:16" ht="15">
      <c r="B50" s="11" t="s">
        <v>51</v>
      </c>
      <c r="C50" s="4"/>
      <c r="D50" s="4"/>
      <c r="E50" s="51">
        <v>6</v>
      </c>
      <c r="F50" s="52">
        <v>6</v>
      </c>
      <c r="G50" s="30">
        <v>6</v>
      </c>
      <c r="H50" s="30">
        <v>6</v>
      </c>
      <c r="I50" s="30">
        <v>6</v>
      </c>
      <c r="J50" s="31">
        <v>6</v>
      </c>
      <c r="K50" s="31">
        <v>6</v>
      </c>
      <c r="L50" s="31">
        <v>6</v>
      </c>
      <c r="M50" s="31">
        <v>6</v>
      </c>
      <c r="N50" s="31">
        <v>6</v>
      </c>
      <c r="O50" s="31">
        <v>6</v>
      </c>
      <c r="P50" s="31">
        <v>6</v>
      </c>
    </row>
    <row r="51" spans="2:16" ht="15.75" thickBot="1">
      <c r="B51" s="11"/>
      <c r="C51" s="4"/>
      <c r="D51" s="4"/>
      <c r="E51" s="5"/>
      <c r="F51" s="1"/>
      <c r="G51" s="17"/>
      <c r="H51" s="17"/>
      <c r="I51" s="17"/>
      <c r="J51" s="17"/>
      <c r="L51" s="18"/>
      <c r="N51" s="18"/>
      <c r="P51" s="18"/>
    </row>
    <row r="52" spans="2:16" ht="15.75" thickBot="1">
      <c r="B52" s="11"/>
      <c r="C52" s="4"/>
      <c r="D52" s="4"/>
      <c r="E52" s="35">
        <f aca="true" t="shared" si="11" ref="E52:N52">+E50+E49</f>
        <v>1534.3000000000002</v>
      </c>
      <c r="F52" s="36">
        <f t="shared" si="11"/>
        <v>1517.1999999999998</v>
      </c>
      <c r="G52" s="36">
        <f t="shared" si="11"/>
        <v>1517.1999999999998</v>
      </c>
      <c r="H52" s="36">
        <f t="shared" si="11"/>
        <v>1517.1999999999998</v>
      </c>
      <c r="I52" s="68">
        <f t="shared" si="11"/>
        <v>1517.1999999999998</v>
      </c>
      <c r="J52" s="35">
        <f t="shared" si="11"/>
        <v>1517.58</v>
      </c>
      <c r="K52" s="36">
        <f t="shared" si="11"/>
        <v>1517.58</v>
      </c>
      <c r="L52" s="36">
        <f t="shared" si="11"/>
        <v>1734.4499999999998</v>
      </c>
      <c r="M52" s="36">
        <f t="shared" si="11"/>
        <v>1725.48</v>
      </c>
      <c r="N52" s="36">
        <f t="shared" si="11"/>
        <v>1738.13</v>
      </c>
      <c r="O52" s="71">
        <f>+O50+O49</f>
        <v>1725.48</v>
      </c>
      <c r="P52" s="37">
        <f>+P50+P49</f>
        <v>1745.0300000000002</v>
      </c>
    </row>
    <row r="53" spans="2:10" ht="15">
      <c r="B53" s="11"/>
      <c r="C53" s="4"/>
      <c r="D53" s="4"/>
      <c r="E53" s="5"/>
      <c r="F53" s="1"/>
      <c r="G53" s="1"/>
      <c r="H53" s="1"/>
      <c r="I53" s="1"/>
      <c r="J53" s="1"/>
    </row>
    <row r="54" spans="2:10" ht="15">
      <c r="B54" s="12"/>
      <c r="C54" s="1"/>
      <c r="D54" s="1"/>
      <c r="E54" s="1"/>
      <c r="F54" s="1"/>
      <c r="G54" s="1"/>
      <c r="H54" s="1"/>
      <c r="I54" s="1"/>
      <c r="J54" s="1"/>
    </row>
  </sheetData>
  <sheetProtection/>
  <mergeCells count="1">
    <mergeCell ref="B2:P2"/>
  </mergeCells>
  <printOptions/>
  <pageMargins left="0.7" right="0.7" top="0.75" bottom="0.75" header="0.3" footer="0.3"/>
  <pageSetup fitToHeight="1" fitToWidth="1" orientation="portrait" paperSize="9" scale="91" r:id="rId3"/>
  <ignoredErrors>
    <ignoredError sqref="K38:P38" emptyCellReferenc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Birgitta</dc:creator>
  <cp:keywords/>
  <dc:description/>
  <cp:lastModifiedBy>Ulrika Björn</cp:lastModifiedBy>
  <dcterms:created xsi:type="dcterms:W3CDTF">2015-01-07T10:39:56Z</dcterms:created>
  <dcterms:modified xsi:type="dcterms:W3CDTF">2018-02-10T11:30:06Z</dcterms:modified>
  <cp:category/>
  <cp:version/>
  <cp:contentType/>
  <cp:contentStatus/>
</cp:coreProperties>
</file>